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7686102b3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3fd20ea6a58c4d3c"/>
    <x:sheet xmlns:r="http://schemas.openxmlformats.org/officeDocument/2006/relationships" name="Response" sheetId="2" r:id="R6e24f78531e14dcd"/>
    <x:sheet xmlns:r="http://schemas.openxmlformats.org/officeDocument/2006/relationships" name="Inputs" sheetId="3" r:id="R90204ed1f89345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;(#,##0.00);0.00"/>
    <x:numFmt numFmtId="201" formatCode="0.0%;(0.0%);0.0%"/>
    <x:numFmt numFmtId="202" formatCode="#,##0.00;(#,##0.00);&quot;-&quot;"/>
    <x:numFmt numFmtId="203" formatCode="0.0%"/>
    <x:numFmt numFmtId="204" formatCode="0"/>
    <x:numFmt numFmtId="205" formatCode="0.00;(0.00);0.00"/>
  </x:numFmts>
  <x:fonts count="9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  <x:font>
      <x:sz val="11"/>
      <x:color rgb="FF2457B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  <x:fill>
      <x:patternFill patternType="solid">
        <x:fgColor rgb="FFFFF2CD"/>
      </x:patternFill>
    </x:fill>
    <x:fill>
      <x:patternFill patternType="solid">
        <x:fgColor rgb="FF173B3C"/>
      </x:patternFill>
    </x:fill>
  </x:fills>
  <x:borders count="2">
    <x:border/>
    <x:border>
      <x:top style="thin">
        <x:color rgb="FFA3B6B0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 wrapText="1"/>
    </x:xf>
    <x:xf numFmtId="202" fontId="7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203" fontId="5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203" fontId="8" fillId="4" borderId="0" xfId="0" applyNumberFormat="1" applyFont="1" applyFill="1" applyBorder="1"/>
    <x:xf numFmtId="202" fontId="1" fillId="5" borderId="0" xfId="0" applyNumberFormat="1" applyFont="1" applyFill="1" applyBorder="1" applyAlignment="1">
      <x:alignment vertical="center"/>
    </x:xf>
    <x:xf numFmtId="202" fontId="2" fillId="5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3" fillId="0" borderId="1" xfId="0" applyNumberFormat="1" applyFont="1" applyFill="1" applyBorder="1" applyAlignment="1">
      <x:alignment vertical="center"/>
    </x:xf>
    <x:xf numFmtId="205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12626"/>
      </x:font>
      <x:fill>
        <x:patternFill patternType="solid">
          <x:bgColor rgb="FFFC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9fcbb92754dc3" /><Relationship Type="http://schemas.openxmlformats.org/officeDocument/2006/relationships/theme" Target="/xl/theme/theme1.xml" Id="R1d267c9def9b4692" /><Relationship Type="http://schemas.openxmlformats.org/officeDocument/2006/relationships/sharedStrings" Target="/xl/sharedStrings.xml" Id="Rfce545534b0046c3" /><Relationship Type="http://schemas.openxmlformats.org/officeDocument/2006/relationships/worksheet" Target="/xl/worksheets/sheet1.xml" Id="R3fd20ea6a58c4d3c" /><Relationship Type="http://schemas.openxmlformats.org/officeDocument/2006/relationships/worksheet" Target="/xl/worksheets/sheet2.xml" Id="R6e24f78531e14dcd" /><Relationship Type="http://schemas.openxmlformats.org/officeDocument/2006/relationships/worksheet" Target="/xl/worksheets/sheet3.xml" Id="R90204ed1f89345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4"/>
      <x:c r="B1" s="14"/>
      <x:c r="C1" s="14"/>
      <x:c r="D1" s="14"/>
      <x:c r="E1" s="14"/>
      <x:c r="F1" s="14"/>
    </x:row>
    <x:row r="2" ht="32" customHeight="1">
      <x:c r="A2" s="17" t="str">
        <x:v>IBA-02 — DCF and trading comparables (USD thousands)</x:v>
      </x:c>
      <x:c r="B2" s="17"/>
      <x:c r="C2" s="17"/>
      <x:c r="D2" s="17"/>
      <x:c r="E2" s="17"/>
      <x:c r="F2" s="17"/>
    </x:row>
    <x:row r="3" ht="30" customHeight="1">
      <x:c r="A3" s="16" t="str">
        <x:v>Version 1.1. Original synthetic teaching case. Amounts follow the units in the brief.</x:v>
      </x:c>
      <x:c r="B3" s="16"/>
      <x:c r="C3" s="16"/>
      <x:c r="D3" s="16"/>
      <x:c r="E3" s="16"/>
      <x:c r="F3" s="16"/>
    </x:row>
    <x:row r="4" ht="24" customHeight="1">
      <x:c r="A4" s="14"/>
      <x:c r="B4" s="14"/>
      <x:c r="C4" s="14"/>
      <x:c r="D4" s="14"/>
      <x:c r="E4" s="14"/>
      <x:c r="F4" s="14"/>
    </x:row>
    <x:row r="5" ht="25" customHeight="1">
      <x:c r="A5" s="25" t="str">
        <x:v>Discounted cash flows</x:v>
      </x:c>
      <x:c r="B5" s="25"/>
      <x:c r="C5" s="25"/>
      <x:c r="D5" s="25"/>
      <x:c r="E5" s="25"/>
      <x:c r="F5" s="25"/>
    </x:row>
    <x:row r="6" ht="24" customHeight="1">
      <x:c r="A6" s="14" t="str">
        <x:v>Forecast year</x:v>
      </x:c>
      <x:c r="B6" s="27" t="n">
        <x:v>1</x:v>
      </x:c>
      <x:c r="C6" s="27" t="n">
        <x:v>2</x:v>
      </x:c>
      <x:c r="D6" s="27" t="n">
        <x:v>3</x:v>
      </x:c>
      <x:c r="E6" s="14"/>
      <x:c r="F6" s="14"/>
    </x:row>
    <x:row r="7" ht="24" customHeight="1">
      <x:c r="A7" s="14" t="str">
        <x:v>Unlevered free cash flow</x:v>
      </x:c>
      <x:c r="B7" s="26" t="n">
        <x:f>Inputs!B6</x:f>
        <x:v>100</x:v>
      </x:c>
      <x:c r="C7" s="26" t="n">
        <x:f>Inputs!B7</x:f>
        <x:v>120</x:v>
      </x:c>
      <x:c r="D7" s="26" t="n">
        <x:f>Inputs!B8</x:f>
        <x:v>140</x:v>
      </x:c>
      <x:c r="E7" s="14"/>
      <x:c r="F7" s="14"/>
    </x:row>
    <x:row r="8" ht="24" customHeight="1">
      <x:c r="A8" s="14" t="str">
        <x:v>Discount rate</x:v>
      </x:c>
      <x:c r="B8" s="28" t="n">
        <x:f>Inputs!$B$9</x:f>
        <x:v>0.1</x:v>
      </x:c>
      <x:c r="C8" s="28" t="n">
        <x:f>Inputs!$B$9</x:f>
        <x:v>0.1</x:v>
      </x:c>
      <x:c r="D8" s="28" t="n">
        <x:f>Inputs!$B$9</x:f>
        <x:v>0.1</x:v>
      </x:c>
      <x:c r="E8" s="14"/>
      <x:c r="F8" s="14"/>
    </x:row>
    <x:row r="9" ht="24" customHeight="1">
      <x:c r="A9" s="14" t="str">
        <x:v>Discount factor</x:v>
      </x:c>
      <x:c r="B9" s="14" t="n">
        <x:f>1/(1+B8)^B$6</x:f>
        <x:v>0.9090909090909091</x:v>
      </x:c>
      <x:c r="C9" s="14" t="n">
        <x:f>1/(1+C8)^C$6</x:f>
        <x:v>0.8264462809917354</x:v>
      </x:c>
      <x:c r="D9" s="14" t="n">
        <x:f>1/(1+D8)^D$6</x:f>
        <x:v>0.7513148009015775</x:v>
      </x:c>
      <x:c r="E9" s="14"/>
      <x:c r="F9" s="14"/>
    </x:row>
    <x:row r="10" ht="24" customHeight="1">
      <x:c r="A10" s="14" t="str">
        <x:v>Present value</x:v>
      </x:c>
      <x:c r="B10" s="14" t="n">
        <x:f>B7*B9</x:f>
        <x:v>90.9090909090909</x:v>
      </x:c>
      <x:c r="C10" s="14" t="n">
        <x:f>C7*C9</x:f>
        <x:v>99.17355371900825</x:v>
      </x:c>
      <x:c r="D10" s="14" t="n">
        <x:f>D7*D9</x:f>
        <x:v>105.18407212622085</x:v>
      </x:c>
      <x:c r="E10" s="14"/>
      <x:c r="F10" s="14"/>
    </x:row>
    <x:row r="11" ht="24" customHeight="1">
      <x:c r="A11" s="14"/>
      <x:c r="B11" s="14"/>
      <x:c r="C11" s="14"/>
      <x:c r="D11" s="14"/>
      <x:c r="E11" s="14"/>
      <x:c r="F11" s="14"/>
    </x:row>
    <x:row r="12" ht="24" customHeight="1">
      <x:c r="A12" s="14" t="str">
        <x:v>Terminal growth</x:v>
      </x:c>
      <x:c r="B12" s="28" t="n">
        <x:f>Inputs!B10</x:f>
        <x:v>0.02</x:v>
      </x:c>
      <x:c r="C12" s="14"/>
      <x:c r="D12" s="14"/>
      <x:c r="E12" s="14"/>
      <x:c r="F12" s="14"/>
    </x:row>
    <x:row r="13" ht="24" customHeight="1">
      <x:c r="A13" s="14" t="str">
        <x:v>Terminal value at end year 3</x:v>
      </x:c>
      <x:c r="B13" s="26" t="n">
        <x:f>IF(Inputs!B9&gt;B12,D7*(1+B12)/(Inputs!B9-B12),NA())</x:f>
        <x:v>1785</x:v>
      </x:c>
      <x:c r="C13" s="14"/>
      <x:c r="D13" s="14"/>
      <x:c r="E13" s="14"/>
      <x:c r="F13" s="14"/>
    </x:row>
    <x:row r="14" ht="24" customHeight="1">
      <x:c r="A14" s="14" t="str">
        <x:v>Present value of terminal value</x:v>
      </x:c>
      <x:c r="B14" s="14" t="n">
        <x:f>B13*D9</x:f>
        <x:v>1341.0969196093158</x:v>
      </x:c>
      <x:c r="C14" s="14"/>
      <x:c r="D14" s="14"/>
      <x:c r="E14" s="14"/>
      <x:c r="F14" s="14"/>
    </x:row>
    <x:row r="15" ht="24" customHeight="1">
      <x:c r="A15" s="31" t="str">
        <x:v>Enterprise value</x:v>
      </x:c>
      <x:c r="B15" s="31" t="n">
        <x:f>SUM(B10:D10)+B14</x:f>
        <x:v>1636.3636363636358</x:v>
      </x:c>
      <x:c r="C15" s="31"/>
      <x:c r="D15" s="31"/>
      <x:c r="E15" s="31"/>
      <x:c r="F15" s="31"/>
    </x:row>
    <x:row r="16" ht="24" customHeight="1">
      <x:c r="A16" s="14" t="str">
        <x:v>Terminal share of enterprise value</x:v>
      </x:c>
      <x:c r="B16" s="29" t="n">
        <x:f>B14/B15</x:f>
        <x:v>0.8195592286501377</x:v>
      </x:c>
      <x:c r="C16" s="14"/>
      <x:c r="D16" s="14"/>
      <x:c r="E16" s="14"/>
      <x:c r="F16" s="14"/>
    </x:row>
    <x:row r="17" ht="24" customHeight="1">
      <x:c r="A17" s="14"/>
      <x:c r="B17" s="14"/>
      <x:c r="C17" s="14"/>
      <x:c r="D17" s="14"/>
      <x:c r="E17" s="14"/>
      <x:c r="F17" s="14"/>
    </x:row>
    <x:row r="18" ht="25" customHeight="1">
      <x:c r="A18" s="25" t="str">
        <x:v>Sensitivity: enterprise value</x:v>
      </x:c>
      <x:c r="B18" s="25"/>
      <x:c r="C18" s="25"/>
      <x:c r="D18" s="25"/>
      <x:c r="E18" s="25"/>
      <x:c r="F18" s="25"/>
    </x:row>
    <x:row r="19" ht="24" customHeight="1">
      <x:c r="A19" s="14" t="str">
        <x:v>Discount rate / growth</x:v>
      </x:c>
      <x:c r="B19" s="28" t="n">
        <x:f>Inputs!B20</x:f>
        <x:v>0.01</x:v>
      </x:c>
      <x:c r="C19" s="28" t="n">
        <x:f>Inputs!B21</x:f>
        <x:v>0.02</x:v>
      </x:c>
      <x:c r="D19" s="28" t="n">
        <x:f>Inputs!B22</x:f>
        <x:v>0.03</x:v>
      </x:c>
      <x:c r="E19" s="14"/>
      <x:c r="F19" s="14"/>
    </x:row>
    <x:row r="20" ht="24" customHeight="1">
      <x:c r="A20" s="28" t="n">
        <x:f>Inputs!B17</x:f>
        <x:v>0.08</x:v>
      </x:c>
      <x:c r="B20" s="14" t="n">
        <x:f>IF($A20&gt;B$19,$B$7/(1+$A20)^$B$6+$C$7/(1+$A20)^$C$6+$D$7/(1+$A20)^$D$6+$D$7*(1+B$19)/($A20-B$19)/(1+$A20)^$D$6,NA())</x:f>
        <x:v>1910.1508916323728</x:v>
      </x:c>
      <x:c r="C20" s="14" t="n">
        <x:f>IF($A20&gt;C$19,$B$7/(1+$A20)^$B$6+$C$7/(1+$A20)^$C$6+$D$7/(1+$A20)^$D$6+$D$7*(1+C$19)/($A20-C$19)/(1+$A20)^$D$6,NA())</x:f>
        <x:v>2195.9304983996344</x:v>
      </x:c>
      <x:c r="D20" s="14" t="n">
        <x:f>IF($A20&gt;D$19,$B$7/(1+$A20)^$B$6+$C$7/(1+$A20)^$C$6+$D$7/(1+$A20)^$D$6+$D$7*(1+D$19)/($A20-D$19)/(1+$A20)^$D$6,NA())</x:f>
        <x:v>2596.021947873799</x:v>
      </x:c>
      <x:c r="E20" s="14"/>
      <x:c r="F20" s="14"/>
    </x:row>
    <x:row r="21" ht="24" customHeight="1">
      <x:c r="A21" s="28" t="n">
        <x:f>Inputs!B18</x:f>
        <x:v>0.1</x:v>
      </x:c>
      <x:c r="B21" s="14" t="n">
        <x:f>IF($A21&gt;B$19,$B$7/(1+$A21)^$B$6+$C$7/(1+$A21)^$C$6+$D$7/(1+$A21)^$D$6+$D$7*(1+B$19)/($A21-B$19)/(1+$A21)^$D$6,NA())</x:f>
        <x:v>1475.6657483930207</x:v>
      </x:c>
      <x:c r="C21" s="14" t="n">
        <x:f>IF($A21&gt;C$19,$B$7/(1+$A21)^$B$6+$C$7/(1+$A21)^$C$6+$D$7/(1+$A21)^$D$6+$D$7*(1+C$19)/($A21-C$19)/(1+$A21)^$D$6,NA())</x:f>
        <x:v>1636.3636363636358</x:v>
      </x:c>
      <x:c r="D21" s="14" t="n">
        <x:f>IF($A21&gt;D$19,$B$7/(1+$A21)^$B$6+$C$7/(1+$A21)^$C$6+$D$7/(1+$A21)^$D$6+$D$7*(1+D$19)/($A21-D$19)/(1+$A21)^$D$6,NA())</x:f>
        <x:v>1842.9752066115698</x:v>
      </x:c>
      <x:c r="E21" s="14"/>
      <x:c r="F21" s="14"/>
    </x:row>
    <x:row r="22" ht="24" customHeight="1">
      <x:c r="A22" s="28" t="n">
        <x:f>Inputs!B19</x:f>
        <x:v>0.12</x:v>
      </x:c>
      <x:c r="B22" s="14" t="n">
        <x:f>IF($A22&gt;B$19,$B$7/(1+$A22)^$B$6+$C$7/(1+$A22)^$C$6+$D$7/(1+$A22)^$D$6+$D$7*(1+B$19)/($A22-B$19)/(1+$A22)^$D$6,NA())</x:f>
        <x:v>1199.5593692022262</x:v>
      </x:c>
      <x:c r="C22" s="14" t="n">
        <x:f>IF($A22&gt;C$19,$B$7/(1+$A22)^$B$6+$C$7/(1+$A22)^$C$6+$D$7/(1+$A22)^$D$6+$D$7*(1+C$19)/($A22-C$19)/(1+$A22)^$D$6,NA())</x:f>
        <x:v>1301.020408163265</x:v>
      </x:c>
      <x:c r="D22" s="14" t="n">
        <x:f>IF($A22&gt;D$19,$B$7/(1+$A22)^$B$6+$C$7/(1+$A22)^$C$6+$D$7/(1+$A22)^$D$6+$D$7*(1+D$19)/($A22-D$19)/(1+$A22)^$D$6,NA())</x:f>
        <x:v>1425.0283446712015</x:v>
      </x:c>
      <x:c r="E22" s="14"/>
      <x:c r="F22" s="14"/>
    </x:row>
    <x:row r="23" ht="24" customHeight="1">
      <x:c r="A23" s="14"/>
      <x:c r="B23" s="14"/>
      <x:c r="C23" s="14"/>
      <x:c r="D23" s="14"/>
      <x:c r="E23" s="14"/>
      <x:c r="F23" s="14"/>
    </x:row>
    <x:row r="24" ht="24" customHeight="1">
      <x:c r="A24" s="14" t="str">
        <x:v>Base grid match</x:v>
      </x:c>
      <x:c r="B24" s="32" t="n">
        <x:f>INDEX(B20:D22,MATCH(Inputs!B9,A20:A22,0),MATCH(Inputs!B10,B19:D19,0))-B15</x:f>
        <x:v>0</x:v>
      </x:c>
      <x:c r="C24" s="14"/>
      <x:c r="D24" s="14"/>
      <x:c r="E24" s="14"/>
      <x:c r="F24" s="14"/>
    </x:row>
    <x:row r="25" ht="24" customHeight="1">
      <x:c r="A25" s="14"/>
      <x:c r="B25" s="14"/>
      <x:c r="C25" s="14"/>
      <x:c r="D25" s="14"/>
      <x:c r="E25" s="14"/>
      <x:c r="F25" s="14"/>
    </x:row>
    <x:row r="26" ht="50" customHeight="1">
      <x:c r="A26" s="16" t="str">
        <x:v>Formula-based sensitivity: every cell uses the visible rate headers. Growth must be below the discount rate. The match check requires the base rates to be present in the grid.</x:v>
      </x:c>
      <x:c r="B26" s="16"/>
      <x:c r="C26" s="16"/>
      <x:c r="D26" s="16"/>
      <x:c r="E26" s="16"/>
      <x:c r="F26" s="16"/>
    </x:row>
    <x:row r="27" ht="24" customHeight="1">
      <x:c r="A27" s="14"/>
      <x:c r="B27" s="14"/>
      <x:c r="C27" s="14"/>
      <x:c r="D27" s="14"/>
      <x:c r="E27" s="14"/>
      <x:c r="F27" s="14"/>
    </x:row>
    <x:row r="28" ht="25" customHeight="1">
      <x:c r="A28" s="25" t="str">
        <x:v>Trading comparables</x:v>
      </x:c>
      <x:c r="B28" s="25"/>
      <x:c r="C28" s="25"/>
      <x:c r="D28" s="25"/>
      <x:c r="E28" s="25"/>
      <x:c r="F28" s="25"/>
    </x:row>
    <x:row r="29" ht="24" customHeight="1">
      <x:c r="A29" s="14" t="str">
        <x:v>Measure</x:v>
      </x:c>
      <x:c r="B29" s="14" t="str">
        <x:v>Low</x:v>
      </x:c>
      <x:c r="C29" s="14" t="str">
        <x:v>Median</x:v>
      </x:c>
      <x:c r="D29" s="14" t="str">
        <x:v>High</x:v>
      </x:c>
      <x:c r="E29" s="14"/>
      <x:c r="F29" s="14"/>
    </x:row>
    <x:row r="30" ht="24" customHeight="1">
      <x:c r="A30" s="14" t="str">
        <x:v>EV / EBITDA</x:v>
      </x:c>
      <x:c r="B30" s="26" t="n">
        <x:f>MIN(Inputs!B12:B14)</x:f>
        <x:v>5</x:v>
      </x:c>
      <x:c r="C30" s="26" t="n">
        <x:f>MEDIAN(Inputs!B12:B14)</x:f>
        <x:v>6</x:v>
      </x:c>
      <x:c r="D30" s="26" t="n">
        <x:f>MAX(Inputs!B12:B14)</x:f>
        <x:v>7</x:v>
      </x:c>
      <x:c r="E30" s="14"/>
      <x:c r="F30" s="14"/>
    </x:row>
    <x:row r="31" ht="24" customHeight="1">
      <x:c r="A31" s="14" t="str">
        <x:v>Reference EBITDA</x:v>
      </x:c>
      <x:c r="B31" s="26" t="n">
        <x:f>Inputs!$B$11</x:f>
        <x:v>150</x:v>
      </x:c>
      <x:c r="C31" s="26" t="n">
        <x:f>Inputs!$B$11</x:f>
        <x:v>150</x:v>
      </x:c>
      <x:c r="D31" s="26" t="n">
        <x:f>Inputs!$B$11</x:f>
        <x:v>150</x:v>
      </x:c>
      <x:c r="E31" s="14"/>
      <x:c r="F31" s="14"/>
    </x:row>
    <x:row r="32" ht="24" customHeight="1">
      <x:c r="A32" s="31" t="str">
        <x:v>Implied enterprise value</x:v>
      </x:c>
      <x:c r="B32" s="31" t="n">
        <x:f>B30*B31</x:f>
        <x:v>750</x:v>
      </x:c>
      <x:c r="C32" s="31" t="n">
        <x:f>C30*C31</x:f>
        <x:v>900</x:v>
      </x:c>
      <x:c r="D32" s="31" t="n">
        <x:f>D30*D31</x:f>
        <x:v>1050</x:v>
      </x:c>
      <x:c r="E32" s="31"/>
      <x:c r="F32" s="31"/>
    </x:row>
    <x:row r="33" ht="24" customHeight="1">
      <x:c r="A33" s="14"/>
      <x:c r="B33" s="14"/>
      <x:c r="C33" s="14"/>
      <x:c r="D33" s="14"/>
      <x:c r="E33" s="14"/>
      <x:c r="F33" s="14"/>
    </x:row>
    <x:row r="34" ht="50" customHeight="1">
      <x:c r="A34" s="16" t="str">
        <x:v>FCF is supplied in this exercise, not constructed from operating forecasts. Test the reinvestment assumptions in the valuation note. Peers are synthetic; no net-debt bridge is required.</x:v>
      </x:c>
      <x:c r="B34" s="16"/>
      <x:c r="C34" s="16"/>
      <x:c r="D34" s="16"/>
      <x:c r="E34" s="16"/>
      <x:c r="F34" s="16"/>
    </x:row>
    <x:row r="35" ht="24" customHeight="1">
      <x:c r="A35" s="14"/>
      <x:c r="B35" s="14"/>
      <x:c r="C35" s="14"/>
      <x:c r="D35" s="14"/>
      <x:c r="E35" s="14"/>
      <x:c r="F35" s="14"/>
    </x:row>
    <x:row r="36" ht="24" customHeight="1">
      <x:c r="A36" s="14"/>
      <x:c r="B36" s="14"/>
      <x:c r="C36" s="14"/>
      <x:c r="D36" s="14"/>
      <x:c r="E36" s="14"/>
      <x:c r="F36" s="14"/>
    </x:row>
    <x:row r="37" ht="24" customHeight="1">
      <x:c r="A37" s="14"/>
      <x:c r="B37" s="14"/>
      <x:c r="C37" s="14"/>
      <x:c r="D37" s="14"/>
      <x:c r="E37" s="14"/>
      <x:c r="F37" s="14"/>
    </x:row>
    <x:row r="38" ht="24" customHeight="1">
      <x:c r="A38" s="14"/>
      <x:c r="B38" s="14"/>
      <x:c r="C38" s="14"/>
      <x:c r="D38" s="14"/>
      <x:c r="E38" s="14"/>
      <x:c r="F38" s="14"/>
    </x:row>
    <x:row r="39" ht="24" customHeight="1">
      <x:c r="A39" s="14"/>
      <x:c r="B39" s="14"/>
      <x:c r="C39" s="14"/>
      <x:c r="D39" s="14"/>
      <x:c r="E39" s="14"/>
      <x:c r="F39" s="14"/>
    </x:row>
    <x:row r="40" ht="24" customHeight="1">
      <x:c r="A40" s="14"/>
      <x:c r="B40" s="14"/>
      <x:c r="C40" s="14"/>
      <x:c r="D40" s="14"/>
      <x:c r="E40" s="14"/>
      <x:c r="F40" s="14"/>
    </x:row>
    <x:row r="41" ht="24" customHeight="1">
      <x:c r="A41" s="14"/>
      <x:c r="B41" s="14"/>
      <x:c r="C41" s="14"/>
      <x:c r="D41" s="14"/>
      <x:c r="E41" s="14"/>
      <x:c r="F41" s="14"/>
    </x:row>
    <x:row r="42" ht="24" customHeight="1">
      <x:c r="A42" s="14"/>
      <x:c r="B42" s="14"/>
      <x:c r="C42" s="14"/>
      <x:c r="D42" s="14"/>
      <x:c r="E42" s="14"/>
      <x:c r="F42" s="14"/>
    </x:row>
    <x:row r="43" ht="24" customHeight="1">
      <x:c r="A43" s="14"/>
      <x:c r="B43" s="14"/>
      <x:c r="C43" s="14"/>
      <x:c r="D43" s="14"/>
      <x:c r="E43" s="14"/>
      <x:c r="F43" s="14"/>
    </x:row>
    <x:row r="44" ht="24" customHeight="1">
      <x:c r="A44" s="14"/>
      <x:c r="B44" s="14"/>
      <x:c r="C44" s="14"/>
      <x:c r="D44" s="14"/>
      <x:c r="E44" s="14"/>
      <x:c r="F44" s="14"/>
    </x:row>
  </x:sheetData>
  <x:mergeCells>
    <x:mergeCell ref="A2:F2"/>
    <x:mergeCell ref="A3:F3"/>
    <x:mergeCell ref="A26:F26"/>
    <x:mergeCell ref="A34:F34"/>
  </x:mergeCells>
  <x:conditionalFormatting sqref="B24:B24">
    <x:cfRule type="cellIs" dxfId="0" priority="1" operator="notBetween">
      <x:formula>-0.005</x:formula>
      <x:formula>0.005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4"/>
      <x:c r="B1" s="14"/>
      <x:c r="C1" s="14"/>
      <x:c r="D1" s="14"/>
      <x:c r="E1" s="14"/>
      <x:c r="F1" s="14"/>
    </x:row>
    <x:row r="2" ht="32" customHeight="1">
      <x:c r="A2" s="17" t="str">
        <x:v>IBA-02 — Decision and supporting evidence</x:v>
      </x:c>
      <x:c r="B2" s="17"/>
      <x:c r="C2" s="17"/>
      <x:c r="D2" s="17"/>
      <x:c r="E2" s="17"/>
      <x:c r="F2" s="17"/>
    </x:row>
    <x:row r="3" ht="30" customHeight="1">
      <x:c r="A3" s="16" t="str">
        <x:v>Version 1.1. Original synthetic teaching case. Amounts follow the units in the brief.</x:v>
      </x:c>
      <x:c r="B3" s="16"/>
      <x:c r="C3" s="16"/>
      <x:c r="D3" s="16"/>
      <x:c r="E3" s="16"/>
      <x:c r="F3" s="16"/>
    </x:row>
    <x:row r="4" ht="24" customHeight="1">
      <x:c r="A4" s="14"/>
      <x:c r="B4" s="14"/>
      <x:c r="C4" s="14"/>
      <x:c r="D4" s="14"/>
      <x:c r="E4" s="14"/>
      <x:c r="F4" s="14"/>
    </x:row>
    <x:row r="5" ht="25" customHeight="1">
      <x:c r="A5" s="25" t="str">
        <x:v>Required deliverables</x:v>
      </x:c>
      <x:c r="B5" s="25"/>
      <x:c r="C5" s="25"/>
      <x:c r="D5" s="25"/>
      <x:c r="E5" s="25"/>
      <x:c r="F5" s="25"/>
    </x:row>
    <x:row r="6" ht="90" customHeight="1">
      <x:c r="A6" s="16" t="str">
        <x:v>Deliver a three-year DCF, a 3×3 sensitivity table, low / median / high comparable EV and a 200-word valuation note. Explain the divergence and name diligence questions on reinvestment, cash conversion and peer comparability. Do not average incompatible results without rationale.</x:v>
      </x:c>
      <x:c r="B6" s="16"/>
      <x:c r="C6" s="16"/>
      <x:c r="D6" s="16"/>
      <x:c r="E6" s="16"/>
      <x:c r="F6" s="16"/>
    </x:row>
    <x:row r="7" ht="24" customHeight="1">
      <x:c r="A7" s="14"/>
      <x:c r="B7" s="14"/>
      <x:c r="C7" s="14"/>
      <x:c r="D7" s="14"/>
      <x:c r="E7" s="14"/>
      <x:c r="F7" s="14"/>
    </x:row>
    <x:row r="8" ht="24" customHeight="1">
      <x:c r="A8" s="14"/>
      <x:c r="B8" s="14"/>
      <x:c r="C8" s="14"/>
      <x:c r="D8" s="14"/>
      <x:c r="E8" s="14"/>
      <x:c r="F8" s="14"/>
    </x:row>
    <x:row r="9" ht="25" customHeight="1">
      <x:c r="A9" s="25" t="str">
        <x:v>Decision</x:v>
      </x:c>
      <x:c r="B9" s="25"/>
      <x:c r="C9" s="25"/>
      <x:c r="D9" s="25"/>
      <x:c r="E9" s="25"/>
      <x:c r="F9" s="25"/>
    </x:row>
    <x:row r="10" ht="80" customHeight="1">
      <x:c r="A10" s="16" t="str">
        <x:v>Present the DCF and comparable ranges separately and investigate why the DCF is materially higher.</x:v>
      </x:c>
      <x:c r="B10" s="16"/>
      <x:c r="C10" s="16"/>
      <x:c r="D10" s="16"/>
      <x:c r="E10" s="16"/>
      <x:c r="F10" s="16"/>
    </x:row>
    <x:row r="11" ht="24" customHeight="1">
      <x:c r="A11" s="14"/>
      <x:c r="B11" s="14"/>
      <x:c r="C11" s="14"/>
      <x:c r="D11" s="14"/>
      <x:c r="E11" s="14"/>
      <x:c r="F11" s="14"/>
    </x:row>
    <x:row r="12" ht="24" customHeight="1">
      <x:c r="A12" s="14"/>
      <x:c r="B12" s="14"/>
      <x:c r="C12" s="14"/>
      <x:c r="D12" s="14"/>
      <x:c r="E12" s="14"/>
      <x:c r="F12" s="14"/>
    </x:row>
    <x:row r="13" ht="25" customHeight="1">
      <x:c r="A13" s="25" t="str">
        <x:v>Evidence and reasoning</x:v>
      </x:c>
      <x:c r="B13" s="25"/>
      <x:c r="C13" s="25"/>
      <x:c r="D13" s="25"/>
      <x:c r="E13" s="25"/>
      <x:c r="F13" s="25"/>
    </x:row>
    <x:row r="14" ht="190" customHeight="1">
      <x:c r="A14" s="16" t="str">
        <x:v>Base terminal value is 1,785 (USD thousands). Base EV is about 1,636.36, compared with 750 / 900 / 1,050 from peers. Most DCF value is terminal, so the implied mature cash conversion and reinvestment deserve scrutiny. Present both ranges with assumptions; do not call the peer range observed market evidence because it is synthetic. A higher perpetual growth rate must be consistent with the reinvestment needed to support it. About 82% of base DCF value comes from the terminal period. That makes sustainable cash conversion and the reinvestment required for growth decisive assumptions, not minor sensitivity settings.</x:v>
      </x:c>
      <x:c r="B14" s="16"/>
      <x:c r="C14" s="16"/>
      <x:c r="D14" s="16"/>
      <x:c r="E14" s="16"/>
      <x:c r="F14" s="16"/>
    </x:row>
    <x:row r="15" ht="24" customHeight="1">
      <x:c r="A15" s="14"/>
      <x:c r="B15" s="14"/>
      <x:c r="C15" s="14"/>
      <x:c r="D15" s="14"/>
      <x:c r="E15" s="14"/>
      <x:c r="F15" s="14"/>
    </x:row>
    <x:row r="16" ht="24" customHeight="1">
      <x:c r="A16" s="14"/>
      <x:c r="B16" s="14"/>
      <x:c r="C16" s="14"/>
      <x:c r="D16" s="14"/>
      <x:c r="E16" s="14"/>
      <x:c r="F16" s="14"/>
    </x:row>
    <x:row r="17" ht="24" customHeight="1">
      <x:c r="A17" s="14"/>
      <x:c r="B17" s="14"/>
      <x:c r="C17" s="14"/>
      <x:c r="D17" s="14"/>
      <x:c r="E17" s="14"/>
      <x:c r="F17" s="14"/>
    </x:row>
    <x:row r="18" ht="24" customHeight="1">
      <x:c r="A18" s="14"/>
      <x:c r="B18" s="14"/>
      <x:c r="C18" s="14"/>
      <x:c r="D18" s="14"/>
      <x:c r="E18" s="14"/>
      <x:c r="F18" s="14"/>
    </x:row>
    <x:row r="19" ht="24" customHeight="1">
      <x:c r="A19" s="14"/>
      <x:c r="B19" s="14"/>
      <x:c r="C19" s="14"/>
      <x:c r="D19" s="14"/>
      <x:c r="E19" s="14"/>
      <x:c r="F19" s="14"/>
    </x:row>
    <x:row r="20" ht="24" customHeight="1">
      <x:c r="A20" s="14"/>
      <x:c r="B20" s="14"/>
      <x:c r="C20" s="14"/>
      <x:c r="D20" s="14"/>
      <x:c r="E20" s="14"/>
      <x:c r="F20" s="14"/>
    </x:row>
    <x:row r="21" ht="25" customHeight="1">
      <x:c r="A21" s="25" t="str">
        <x:v>What would change my conclusion</x:v>
      </x:c>
      <x:c r="B21" s="25"/>
      <x:c r="C21" s="25"/>
      <x:c r="D21" s="25"/>
      <x:c r="E21" s="25"/>
      <x:c r="F21" s="25"/>
    </x:row>
    <x:row r="22" ht="80" customHeight="1">
      <x:c r="A22" s="16" t="str">
        <x:v>Reinvestment needs, cash conversion, risk or peer comparability could change the valuation. Reject growth at or above the discount rate rather than reporting a misleading perpetuity value.</x:v>
      </x:c>
      <x:c r="B22" s="16"/>
      <x:c r="C22" s="16"/>
      <x:c r="D22" s="16"/>
      <x:c r="E22" s="16"/>
      <x:c r="F22" s="16"/>
    </x:row>
    <x:row r="23" ht="24" customHeight="1">
      <x:c r="A23" s="14"/>
      <x:c r="B23" s="14"/>
      <x:c r="C23" s="14"/>
      <x:c r="D23" s="14"/>
      <x:c r="E23" s="14"/>
      <x:c r="F23" s="14"/>
    </x:row>
    <x:row r="24" ht="24" customHeight="1">
      <x:c r="A24" s="14"/>
      <x:c r="B24" s="14"/>
      <x:c r="C24" s="14"/>
      <x:c r="D24" s="14"/>
      <x:c r="E24" s="14"/>
      <x:c r="F24" s="14"/>
    </x:row>
    <x:row r="25" ht="24" customHeight="1">
      <x:c r="A25" s="14"/>
      <x:c r="B25" s="14"/>
      <x:c r="C25" s="14"/>
      <x:c r="D25" s="14"/>
      <x:c r="E25" s="14"/>
      <x:c r="F25" s="14"/>
    </x:row>
    <x:row r="26" ht="55" customHeight="1">
      <x:c r="A26" s="16" t="str">
        <x:v>The worked narrative describes the original inputs and does not rewrite itself when assumptions change. Test a changed input, document the effect and restore the original dataset.</x:v>
      </x:c>
      <x:c r="B26" s="16"/>
      <x:c r="C26" s="16"/>
      <x:c r="D26" s="16"/>
      <x:c r="E26" s="16"/>
      <x:c r="F26" s="16"/>
    </x:row>
    <x:row r="27" ht="24" customHeight="1">
      <x:c r="A27" s="14"/>
      <x:c r="B27" s="14"/>
      <x:c r="C27" s="14"/>
      <x:c r="D27" s="14"/>
      <x:c r="E27" s="14"/>
      <x:c r="F27" s="14"/>
    </x:row>
    <x:row r="28" ht="24" customHeight="1">
      <x:c r="A28" s="14"/>
      <x:c r="B28" s="14"/>
      <x:c r="C28" s="14"/>
      <x:c r="D28" s="14"/>
      <x:c r="E28" s="14"/>
      <x:c r="F28" s="14"/>
    </x:row>
    <x:row r="29" ht="55" customHeight="1">
      <x:c r="A29" s="16" t="str">
        <x:v>Synthetic teaching case. Public solutions are learning aids, not secure hiring tests.</x:v>
      </x:c>
      <x:c r="B29" s="16"/>
      <x:c r="C29" s="16"/>
      <x:c r="D29" s="16"/>
      <x:c r="E29" s="16"/>
      <x:c r="F29" s="16"/>
    </x:row>
    <x:row r="30" ht="24" customHeight="1">
      <x:c r="A30" s="14"/>
      <x:c r="B30" s="14"/>
      <x:c r="C30" s="14"/>
      <x:c r="D30" s="14"/>
      <x:c r="E30" s="14"/>
      <x:c r="F30" s="14"/>
    </x:row>
    <x:row r="31" ht="24" customHeight="1">
      <x:c r="A31" s="14"/>
      <x:c r="B31" s="14"/>
      <x:c r="C31" s="14"/>
      <x:c r="D31" s="14"/>
      <x:c r="E31" s="14"/>
      <x:c r="F31" s="14"/>
    </x:row>
    <x:row r="32" ht="24" customHeight="1">
      <x:c r="A32" s="14"/>
      <x:c r="B32" s="14"/>
      <x:c r="C32" s="14"/>
      <x:c r="D32" s="14"/>
      <x:c r="E32" s="14"/>
      <x:c r="F32" s="14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IBA-02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Brook Software, valuation date 30 September 2026. All money is USD thousands. The three forecast years have unlevered FCF 100 / 120 / 140 paid at each year end. Base discount rate 10%; perpetual growth 2%. Reference EBITDA 150. Synthetic peer EV / EBITDA values are 5x, 6x, 7x and are already sorted; assume the EBITDA definition is matched. No net debt bridge is required. Sensitivity grid: discount rates 8%, 10%, 12% and terminal growth 1%, 2%, 3%. These are teaching assumptions, not live market estimates.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Year 1 unlevered free cash flow</x:v>
      </x:c>
      <x:c r="B6" s="11" t="n">
        <x:v>100</x:v>
      </x:c>
      <x:c r="C6" s="2" t="str">
        <x:v>USD thousands</x:v>
      </x:c>
      <x:c r="D6" s="2" t="str">
        <x:v>f1</x:v>
      </x:c>
    </x:row>
    <x:row r="7" ht="38" customHeight="1">
      <x:c r="A7" s="2" t="str">
        <x:v>Year 2 unlevered free cash flow</x:v>
      </x:c>
      <x:c r="B7" s="11" t="n">
        <x:v>120</x:v>
      </x:c>
      <x:c r="C7" s="2" t="str">
        <x:v>USD thousands</x:v>
      </x:c>
      <x:c r="D7" s="2" t="str">
        <x:v>f2</x:v>
      </x:c>
    </x:row>
    <x:row r="8" ht="38" customHeight="1">
      <x:c r="A8" s="2" t="str">
        <x:v>Year 3 unlevered free cash flow</x:v>
      </x:c>
      <x:c r="B8" s="11" t="n">
        <x:v>140</x:v>
      </x:c>
      <x:c r="C8" s="2" t="str">
        <x:v>USD thousands</x:v>
      </x:c>
      <x:c r="D8" s="2" t="str">
        <x:v>f3</x:v>
      </x:c>
    </x:row>
    <x:row r="9" ht="38" customHeight="1">
      <x:c r="A9" s="2" t="str">
        <x:v>Base discount rate</x:v>
      </x:c>
      <x:c r="B9" s="12" t="n">
        <x:v>0.1</x:v>
      </x:c>
      <x:c r="C9" s="2" t="str">
        <x:v>fraction</x:v>
      </x:c>
      <x:c r="D9" s="2" t="str">
        <x:v>r</x:v>
      </x:c>
    </x:row>
    <x:row r="10" ht="38" customHeight="1">
      <x:c r="A10" s="2" t="str">
        <x:v>Base terminal growth</x:v>
      </x:c>
      <x:c r="B10" s="12" t="n">
        <x:v>0.02</x:v>
      </x:c>
      <x:c r="C10" s="2" t="str">
        <x:v>fraction</x:v>
      </x:c>
      <x:c r="D10" s="2" t="str">
        <x:v>g</x:v>
      </x:c>
    </x:row>
    <x:row r="11" ht="38" customHeight="1">
      <x:c r="A11" s="2" t="str">
        <x:v>Comparable reference EBITDA</x:v>
      </x:c>
      <x:c r="B11" s="11" t="n">
        <x:v>150</x:v>
      </x:c>
      <x:c r="C11" s="2" t="str">
        <x:v>USD thousands</x:v>
      </x:c>
      <x:c r="D11" s="2" t="str">
        <x:v>ebitda</x:v>
      </x:c>
    </x:row>
    <x:row r="12" ht="38" customHeight="1">
      <x:c r="A12" s="2" t="str">
        <x:v>Synthetic peer A EV / EBITDA</x:v>
      </x:c>
      <x:c r="B12" s="11" t="n">
        <x:v>5</x:v>
      </x:c>
      <x:c r="C12" s="2" t="str">
        <x:v>multiple</x:v>
      </x:c>
      <x:c r="D12" s="2" t="str">
        <x:v>m1</x:v>
      </x:c>
    </x:row>
    <x:row r="13" ht="38" customHeight="1">
      <x:c r="A13" s="2" t="str">
        <x:v>Synthetic peer B EV / EBITDA</x:v>
      </x:c>
      <x:c r="B13" s="11" t="n">
        <x:v>6</x:v>
      </x:c>
      <x:c r="C13" s="2" t="str">
        <x:v>multiple</x:v>
      </x:c>
      <x:c r="D13" s="2" t="str">
        <x:v>m2</x:v>
      </x:c>
    </x:row>
    <x:row r="14" ht="38" customHeight="1">
      <x:c r="A14" s="2" t="str">
        <x:v>Synthetic peer C EV / EBITDA</x:v>
      </x:c>
      <x:c r="B14" s="11" t="n">
        <x:v>7</x:v>
      </x:c>
      <x:c r="C14" s="2" t="str">
        <x:v>multiple</x:v>
      </x:c>
      <x:c r="D14" s="2" t="str">
        <x:v>m3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 t="str">
        <x:v>Sensitivity discount rate 1</x:v>
      </x:c>
      <x:c r="B17" s="20" t="n">
        <x:v>0.08</x:v>
      </x:c>
      <x:c r="C17" s="2" t="str">
        <x:v>fraction</x:v>
      </x:c>
      <x:c r="D17" s="2" t="str">
        <x:v>v1.1 assumption</x:v>
      </x:c>
    </x:row>
    <x:row r="18" ht="38" customHeight="1">
      <x:c r="A18" s="2" t="str">
        <x:v>Sensitivity discount rate 2</x:v>
      </x:c>
      <x:c r="B18" s="20" t="n">
        <x:v>0.1</x:v>
      </x:c>
      <x:c r="C18" s="2" t="str">
        <x:v>fraction</x:v>
      </x:c>
      <x:c r="D18" s="2" t="str">
        <x:v>v1.1 assumption</x:v>
      </x:c>
    </x:row>
    <x:row r="19" ht="38" customHeight="1">
      <x:c r="A19" s="2" t="str">
        <x:v>Sensitivity discount rate 3</x:v>
      </x:c>
      <x:c r="B19" s="20" t="n">
        <x:v>0.12</x:v>
      </x:c>
      <x:c r="C19" s="2" t="str">
        <x:v>fraction</x:v>
      </x:c>
      <x:c r="D19" s="2" t="str">
        <x:v>v1.1 assumption</x:v>
      </x:c>
    </x:row>
    <x:row r="20" ht="38" customHeight="1">
      <x:c r="A20" s="2" t="str">
        <x:v>Sensitivity growth rate 1</x:v>
      </x:c>
      <x:c r="B20" s="20" t="n">
        <x:v>0.01</x:v>
      </x:c>
      <x:c r="C20" s="2" t="str">
        <x:v>fraction</x:v>
      </x:c>
      <x:c r="D20" s="2" t="str">
        <x:v>v1.1 assumption</x:v>
      </x:c>
    </x:row>
    <x:row r="21" ht="38" customHeight="1">
      <x:c r="A21" s="2" t="str">
        <x:v>Sensitivity growth rate 2</x:v>
      </x:c>
      <x:c r="B21" s="20" t="n">
        <x:v>0.02</x:v>
      </x:c>
      <x:c r="C21" s="2" t="str">
        <x:v>fraction</x:v>
      </x:c>
      <x:c r="D21" s="2" t="str">
        <x:v>v1.1 assumption</x:v>
      </x:c>
    </x:row>
    <x:row r="22">
      <x:c r="A22" t="str">
        <x:v>Sensitivity growth rate 3</x:v>
      </x:c>
      <x:c r="B22" s="23" t="n">
        <x:v>0.03</x:v>
      </x:c>
      <x:c r="C22" t="str">
        <x:v>fraction</x:v>
      </x:c>
      <x:c r="D22" t="str">
        <x:v>v1.1 assumption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