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45660ebcb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61ca825a348047ad"/>
    <x:sheet xmlns:r="http://schemas.openxmlformats.org/officeDocument/2006/relationships" name="Response" sheetId="2" r:id="R77cd2106cf96434d"/>
    <x:sheet xmlns:r="http://schemas.openxmlformats.org/officeDocument/2006/relationships" name="Broken model" sheetId="3" r:id="Ra63ca2f082b94177"/>
    <x:sheet xmlns:r="http://schemas.openxmlformats.org/officeDocument/2006/relationships" name="Inputs" sheetId="4" r:id="R110492bc7bfc4b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%;(0.0%);0.0%"/>
    <x:numFmt numFmtId="202" formatCode="#,##0.00;(#,##0.00);&quot;-&quot;"/>
  </x:numFmts>
  <x:fonts count="8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FFF9E8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2" fontId="2" fillId="5" borderId="0" xfId="0" applyNumberFormat="1" applyFont="1" applyFill="1" applyBorder="1" applyAlignment="1">
      <x:alignment vertical="center"/>
    </x:xf>
    <x:xf numFmtId="202" fontId="6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a90de623e43cf" /><Relationship Type="http://schemas.openxmlformats.org/officeDocument/2006/relationships/theme" Target="/xl/theme/theme1.xml" Id="Rd204852532c74982" /><Relationship Type="http://schemas.openxmlformats.org/officeDocument/2006/relationships/sharedStrings" Target="/xl/sharedStrings.xml" Id="Rf909ad50096548a2" /><Relationship Type="http://schemas.openxmlformats.org/officeDocument/2006/relationships/worksheet" Target="/xl/worksheets/sheet1.xml" Id="R61ca825a348047ad" /><Relationship Type="http://schemas.openxmlformats.org/officeDocument/2006/relationships/worksheet" Target="/xl/worksheets/sheet2.xml" Id="R77cd2106cf96434d" /><Relationship Type="http://schemas.openxmlformats.org/officeDocument/2006/relationships/worksheet" Target="/xl/worksheets/sheet3.xml" Id="Ra63ca2f082b94177" /><Relationship Type="http://schemas.openxmlformats.org/officeDocument/2006/relationships/worksheet" Target="/xl/worksheets/sheet4.xml" Id="R110492bc7bfc4b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4"/>
      <x:c r="B1" s="14"/>
      <x:c r="C1" s="14"/>
      <x:c r="D1" s="14"/>
      <x:c r="E1" s="14"/>
      <x:c r="F1" s="14"/>
      <x:c r="G1" s="14"/>
      <x:c r="H1" s="14"/>
    </x:row>
    <x:row r="2" ht="32" customHeight="1">
      <x:c r="A2" s="17" t="str">
        <x:v>XFM-03 — Student working area</x:v>
      </x:c>
      <x:c r="B2" s="17"/>
      <x:c r="C2" s="17"/>
      <x:c r="D2" s="17"/>
      <x:c r="E2" s="17"/>
      <x:c r="F2" s="17"/>
      <x:c r="G2" s="17"/>
      <x:c r="H2" s="17"/>
    </x:row>
    <x:row r="3" ht="30" customHeight="1">
      <x:c r="A3" s="16" t="str">
        <x:v>Version 1.1. Original synthetic teaching case. Amounts follow the units in the brief.</x:v>
      </x:c>
      <x:c r="B3" s="16"/>
      <x:c r="C3" s="16"/>
      <x:c r="D3" s="16"/>
      <x:c r="E3" s="16"/>
      <x:c r="F3" s="16"/>
      <x:c r="G3" s="16"/>
      <x:c r="H3" s="16"/>
    </x:row>
    <x:row r="4" ht="24" customHeight="1">
      <x:c r="A4" s="14"/>
      <x:c r="B4" s="14"/>
      <x:c r="C4" s="14"/>
      <x:c r="D4" s="14"/>
      <x:c r="E4" s="14"/>
      <x:c r="F4" s="14"/>
      <x:c r="G4" s="14"/>
      <x:c r="H4" s="14"/>
    </x:row>
    <x:row r="5" ht="60" customHeight="1">
      <x:c r="A5" s="16" t="str">
        <x:v>Design your own model structure from the brief. Preserve the source data, make assumptions explicit, and add independently calculated controls.</x:v>
      </x:c>
      <x:c r="B5" s="16"/>
      <x:c r="C5" s="16"/>
      <x:c r="D5" s="16"/>
      <x:c r="E5" s="16"/>
      <x:c r="F5" s="16"/>
      <x:c r="G5" s="16"/>
      <x:c r="H5" s="16"/>
    </x:row>
    <x:row r="6" ht="24" customHeight="1">
      <x:c r="A6" s="14"/>
      <x:c r="B6" s="14"/>
      <x:c r="C6" s="14"/>
      <x:c r="D6" s="14"/>
      <x:c r="E6" s="14"/>
      <x:c r="F6" s="14"/>
      <x:c r="G6" s="14"/>
      <x:c r="H6" s="14"/>
    </x:row>
    <x:row r="7" ht="24" customHeight="1">
      <x:c r="A7" s="14"/>
      <x:c r="B7" s="14"/>
      <x:c r="C7" s="14"/>
      <x:c r="D7" s="14"/>
      <x:c r="E7" s="14"/>
      <x:c r="F7" s="14"/>
      <x:c r="G7" s="14"/>
      <x:c r="H7" s="14"/>
    </x:row>
    <x:row r="8" ht="24" customHeight="1">
      <x:c r="A8" s="14" t="str">
        <x:v>Your schedule / measure</x:v>
      </x:c>
      <x:c r="B8" s="14" t="str">
        <x:v>Period / value</x:v>
      </x:c>
      <x:c r="C8" s="14" t="str">
        <x:v>Period / value</x:v>
      </x:c>
      <x:c r="D8" s="14" t="str">
        <x:v>Period / value</x:v>
      </x:c>
      <x:c r="E8" s="14"/>
      <x:c r="F8" s="14"/>
      <x:c r="G8" s="14"/>
      <x:c r="H8" s="14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18"/>
      <x:c r="B10" s="18"/>
      <x:c r="C10" s="18"/>
      <x:c r="D10" s="18"/>
      <x:c r="E10" s="18"/>
      <x:c r="F10" s="18"/>
      <x:c r="G10" s="18"/>
      <x:c r="H10" s="18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24" customHeight="1">
      <x:c r="A12" s="18"/>
      <x:c r="B12" s="18"/>
      <x:c r="C12" s="18"/>
      <x:c r="D12" s="18"/>
      <x:c r="E12" s="18"/>
      <x:c r="F12" s="18"/>
      <x:c r="G12" s="18"/>
      <x:c r="H12" s="18"/>
    </x:row>
    <x:row r="13" ht="24" customHeight="1">
      <x:c r="A13" s="18"/>
      <x:c r="B13" s="18"/>
      <x:c r="C13" s="18"/>
      <x:c r="D13" s="18"/>
      <x:c r="E13" s="18"/>
      <x:c r="F13" s="18"/>
      <x:c r="G13" s="18"/>
      <x:c r="H13" s="18"/>
    </x:row>
    <x:row r="14" ht="24" customHeight="1">
      <x:c r="A14" s="18"/>
      <x:c r="B14" s="18"/>
      <x:c r="C14" s="18"/>
      <x:c r="D14" s="18"/>
      <x:c r="E14" s="18"/>
      <x:c r="F14" s="18"/>
      <x:c r="G14" s="18"/>
      <x:c r="H14" s="18"/>
    </x:row>
    <x:row r="15" ht="24" customHeight="1">
      <x:c r="A15" s="18"/>
      <x:c r="B15" s="18"/>
      <x:c r="C15" s="18"/>
      <x:c r="D15" s="18"/>
      <x:c r="E15" s="18"/>
      <x:c r="F15" s="18"/>
      <x:c r="G15" s="18"/>
      <x:c r="H15" s="18"/>
    </x:row>
    <x:row r="16" ht="24" customHeight="1">
      <x:c r="A16" s="18"/>
      <x:c r="B16" s="18"/>
      <x:c r="C16" s="18"/>
      <x:c r="D16" s="18"/>
      <x:c r="E16" s="18"/>
      <x:c r="F16" s="18"/>
      <x:c r="G16" s="18"/>
      <x:c r="H16" s="18"/>
    </x:row>
    <x:row r="17" ht="24" customHeight="1">
      <x:c r="A17" s="18"/>
      <x:c r="B17" s="18"/>
      <x:c r="C17" s="18"/>
      <x:c r="D17" s="18"/>
      <x:c r="E17" s="18"/>
      <x:c r="F17" s="18"/>
      <x:c r="G17" s="18"/>
      <x:c r="H17" s="18"/>
    </x:row>
    <x:row r="18" ht="24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4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18"/>
      <x:c r="B21" s="18"/>
      <x:c r="C21" s="18"/>
      <x:c r="D21" s="18"/>
      <x:c r="E21" s="18"/>
      <x:c r="F21" s="18"/>
      <x:c r="G21" s="18"/>
      <x:c r="H21" s="18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18"/>
      <x:c r="B23" s="18"/>
      <x:c r="C23" s="18"/>
      <x:c r="D23" s="18"/>
      <x:c r="E23" s="18"/>
      <x:c r="F23" s="18"/>
      <x:c r="G23" s="18"/>
      <x:c r="H23" s="18"/>
    </x:row>
    <x:row r="24" ht="24" customHeight="1">
      <x:c r="A24" s="18"/>
      <x:c r="B24" s="18"/>
      <x:c r="C24" s="18"/>
      <x:c r="D24" s="18"/>
      <x:c r="E24" s="18"/>
      <x:c r="F24" s="18"/>
      <x:c r="G24" s="18"/>
      <x:c r="H24" s="18"/>
    </x:row>
    <x:row r="25" ht="24" customHeight="1">
      <x:c r="A25" s="18"/>
      <x:c r="B25" s="18"/>
      <x:c r="C25" s="18"/>
      <x:c r="D25" s="18"/>
      <x:c r="E25" s="18"/>
      <x:c r="F25" s="18"/>
      <x:c r="G25" s="18"/>
      <x:c r="H25" s="18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18"/>
      <x:c r="B27" s="18"/>
      <x:c r="C27" s="18"/>
      <x:c r="D27" s="18"/>
      <x:c r="E27" s="18"/>
      <x:c r="F27" s="18"/>
      <x:c r="G27" s="18"/>
      <x:c r="H27" s="18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18"/>
      <x:c r="B30" s="18"/>
      <x:c r="C30" s="18"/>
      <x:c r="D30" s="18"/>
      <x:c r="E30" s="18"/>
      <x:c r="F30" s="18"/>
      <x:c r="G30" s="18"/>
      <x:c r="H30" s="18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18"/>
      <x:c r="B32" s="18"/>
      <x:c r="C32" s="18"/>
      <x:c r="D32" s="18"/>
      <x:c r="E32" s="18"/>
      <x:c r="F32" s="18"/>
      <x:c r="G32" s="18"/>
      <x:c r="H32" s="18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4"/>
      <x:c r="B34" s="14"/>
      <x:c r="C34" s="14"/>
      <x:c r="D34" s="14"/>
      <x:c r="E34" s="14"/>
      <x:c r="F34" s="14"/>
      <x:c r="G34" s="14"/>
      <x:c r="H34" s="14"/>
    </x:row>
    <x:row r="35" ht="38" customHeight="1">
      <x:c r="A35" s="16" t="str">
        <x:v>No worked answer rows are supplied. Use Response for your decision, supporting evidence and what would change your conclusion.</x:v>
      </x:c>
      <x:c r="B35" s="16"/>
      <x:c r="C35" s="16"/>
      <x:c r="D35" s="16"/>
      <x:c r="E35" s="16"/>
      <x:c r="F35" s="16"/>
      <x:c r="G35" s="16"/>
      <x:c r="H35" s="16"/>
    </x:row>
    <x:row r="36" ht="24" customHeight="1">
      <x:c r="A36" s="14"/>
      <x:c r="B36" s="14"/>
      <x:c r="C36" s="14"/>
      <x:c r="D36" s="14"/>
      <x:c r="E36" s="14"/>
      <x:c r="F36" s="14"/>
      <x:c r="G36" s="14"/>
      <x:c r="H36" s="14"/>
    </x:row>
    <x:row r="37" ht="24" customHeight="1">
      <x:c r="A37" s="14"/>
      <x:c r="B37" s="14"/>
      <x:c r="C37" s="14"/>
      <x:c r="D37" s="14"/>
      <x:c r="E37" s="14"/>
      <x:c r="F37" s="14"/>
      <x:c r="G37" s="14"/>
      <x:c r="H37" s="14"/>
    </x:row>
    <x:row r="38" ht="24" customHeight="1">
      <x:c r="A38" s="14"/>
      <x:c r="B38" s="14"/>
      <x:c r="C38" s="14"/>
      <x:c r="D38" s="14"/>
      <x:c r="E38" s="14"/>
      <x:c r="F38" s="14"/>
      <x:c r="G38" s="14"/>
      <x:c r="H38" s="14"/>
    </x:row>
  </x:sheetData>
  <x:mergeCells>
    <x:mergeCell ref="A2:H2"/>
    <x:mergeCell ref="A3:H3"/>
    <x:mergeCell ref="A5:H5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4"/>
      <x:c r="B1" s="14"/>
      <x:c r="C1" s="14"/>
      <x:c r="D1" s="14"/>
      <x:c r="E1" s="14"/>
      <x:c r="F1" s="14"/>
    </x:row>
    <x:row r="2" ht="32" customHeight="1">
      <x:c r="A2" s="17" t="str">
        <x:v>XFM-03 — Your decision and supporting evidence</x:v>
      </x:c>
      <x:c r="B2" s="17"/>
      <x:c r="C2" s="17"/>
      <x:c r="D2" s="17"/>
      <x:c r="E2" s="17"/>
      <x:c r="F2" s="17"/>
    </x:row>
    <x:row r="3" ht="30" customHeight="1">
      <x:c r="A3" s="16" t="str">
        <x:v>Version 1.1. Original synthetic teaching case. Amounts follow the units in the brief.</x:v>
      </x:c>
      <x:c r="B3" s="16"/>
      <x:c r="C3" s="16"/>
      <x:c r="D3" s="16"/>
      <x:c r="E3" s="16"/>
      <x:c r="F3" s="16"/>
    </x:row>
    <x:row r="4" ht="24" customHeight="1">
      <x:c r="A4" s="14"/>
      <x:c r="B4" s="14"/>
      <x:c r="C4" s="14"/>
      <x:c r="D4" s="14"/>
      <x:c r="E4" s="14"/>
      <x:c r="F4" s="14"/>
    </x:row>
    <x:row r="5" ht="25" customHeight="1">
      <x:c r="A5" s="20" t="str">
        <x:v>Required deliverables</x:v>
      </x:c>
      <x:c r="B5" s="20"/>
      <x:c r="C5" s="20"/>
      <x:c r="D5" s="20"/>
      <x:c r="E5" s="20"/>
      <x:c r="F5" s="20"/>
    </x:row>
    <x:row r="6" ht="90" customHeight="1">
      <x:c r="A6" s="16" t="str">
        <x:v>Submit an issue log with cell, incorrect formula, consequence, corrected formula and test; a repaired formula-based model; and a 150-word critique of the simulated AI comment. Retain the Broken model tab for audit evidence. Identify all five planted errors, not just the final balance difference.</x:v>
      </x:c>
      <x:c r="B6" s="16"/>
      <x:c r="C6" s="16"/>
      <x:c r="D6" s="16"/>
      <x:c r="E6" s="16"/>
      <x:c r="F6" s="16"/>
    </x:row>
    <x:row r="7" ht="24" customHeight="1">
      <x:c r="A7" s="14"/>
      <x:c r="B7" s="14"/>
      <x:c r="C7" s="14"/>
      <x:c r="D7" s="14"/>
      <x:c r="E7" s="14"/>
      <x:c r="F7" s="14"/>
    </x:row>
    <x:row r="8" ht="24" customHeight="1">
      <x:c r="A8" s="14"/>
      <x:c r="B8" s="14"/>
      <x:c r="C8" s="14"/>
      <x:c r="D8" s="14"/>
      <x:c r="E8" s="14"/>
      <x:c r="F8" s="14"/>
    </x:row>
    <x:row r="9" ht="25" customHeight="1">
      <x:c r="A9" s="20" t="str">
        <x:v>Decision</x:v>
      </x:c>
      <x:c r="B9" s="20"/>
      <x:c r="C9" s="20"/>
      <x:c r="D9" s="20"/>
      <x:c r="E9" s="20"/>
      <x:c r="F9" s="20"/>
    </x:row>
    <x:row r="10" ht="80" customHeight="1">
      <x:c r="A10" s="21" t="str">
        <x:v>Write your response here. Cite the relevant schedule, input or source evidence.</x:v>
      </x:c>
      <x:c r="B10" s="21"/>
      <x:c r="C10" s="21"/>
      <x:c r="D10" s="21"/>
      <x:c r="E10" s="21"/>
      <x:c r="F10" s="21"/>
    </x:row>
    <x:row r="11" ht="24" customHeight="1">
      <x:c r="A11" s="14"/>
      <x:c r="B11" s="14"/>
      <x:c r="C11" s="14"/>
      <x:c r="D11" s="14"/>
      <x:c r="E11" s="14"/>
      <x:c r="F11" s="14"/>
    </x:row>
    <x:row r="12" ht="24" customHeight="1">
      <x:c r="A12" s="14"/>
      <x:c r="B12" s="14"/>
      <x:c r="C12" s="14"/>
      <x:c r="D12" s="14"/>
      <x:c r="E12" s="14"/>
      <x:c r="F12" s="14"/>
    </x:row>
    <x:row r="13" ht="25" customHeight="1">
      <x:c r="A13" s="20" t="str">
        <x:v>Evidence and reasoning</x:v>
      </x:c>
      <x:c r="B13" s="20"/>
      <x:c r="C13" s="20"/>
      <x:c r="D13" s="20"/>
      <x:c r="E13" s="20"/>
      <x:c r="F13" s="20"/>
    </x:row>
    <x:row r="14" ht="190" customHeight="1">
      <x:c r="A14" s="21" t="str">
        <x:v>Write your response here. Cite the relevant schedule, input or source evidence.</x:v>
      </x:c>
      <x:c r="B14" s="21"/>
      <x:c r="C14" s="21"/>
      <x:c r="D14" s="21"/>
      <x:c r="E14" s="21"/>
      <x:c r="F14" s="21"/>
    </x:row>
    <x:row r="15" ht="24" customHeight="1">
      <x:c r="A15" s="14"/>
      <x:c r="B15" s="14"/>
      <x:c r="C15" s="14"/>
      <x:c r="D15" s="14"/>
      <x:c r="E15" s="14"/>
      <x:c r="F15" s="14"/>
    </x:row>
    <x:row r="16" ht="24" customHeight="1">
      <x:c r="A16" s="14"/>
      <x:c r="B16" s="14"/>
      <x:c r="C16" s="14"/>
      <x:c r="D16" s="14"/>
      <x:c r="E16" s="14"/>
      <x:c r="F16" s="14"/>
    </x:row>
    <x:row r="17" ht="24" customHeight="1">
      <x:c r="A17" s="14"/>
      <x:c r="B17" s="14"/>
      <x:c r="C17" s="14"/>
      <x:c r="D17" s="14"/>
      <x:c r="E17" s="14"/>
      <x:c r="F17" s="14"/>
    </x:row>
    <x:row r="18" ht="24" customHeight="1">
      <x:c r="A18" s="14"/>
      <x:c r="B18" s="14"/>
      <x:c r="C18" s="14"/>
      <x:c r="D18" s="14"/>
      <x:c r="E18" s="14"/>
      <x:c r="F18" s="14"/>
    </x:row>
    <x:row r="19" ht="24" customHeight="1">
      <x:c r="A19" s="14"/>
      <x:c r="B19" s="14"/>
      <x:c r="C19" s="14"/>
      <x:c r="D19" s="14"/>
      <x:c r="E19" s="14"/>
      <x:c r="F19" s="14"/>
    </x:row>
    <x:row r="20" ht="24" customHeight="1">
      <x:c r="A20" s="14"/>
      <x:c r="B20" s="14"/>
      <x:c r="C20" s="14"/>
      <x:c r="D20" s="14"/>
      <x:c r="E20" s="14"/>
      <x:c r="F20" s="14"/>
    </x:row>
    <x:row r="21" ht="25" customHeight="1">
      <x:c r="A21" s="20" t="str">
        <x:v>What would change my conclusion</x:v>
      </x:c>
      <x:c r="B21" s="20"/>
      <x:c r="C21" s="20"/>
      <x:c r="D21" s="20"/>
      <x:c r="E21" s="20"/>
      <x:c r="F21" s="20"/>
    </x:row>
    <x:row r="22" ht="80" customHeight="1">
      <x:c r="A22" s="21" t="str">
        <x:v>Write your response here. Cite the relevant schedule, input or source evidence.</x:v>
      </x:c>
      <x:c r="B22" s="21"/>
      <x:c r="C22" s="21"/>
      <x:c r="D22" s="21"/>
      <x:c r="E22" s="21"/>
      <x:c r="F22" s="21"/>
    </x:row>
    <x:row r="23" ht="24" customHeight="1">
      <x:c r="A23" s="14"/>
      <x:c r="B23" s="14"/>
      <x:c r="C23" s="14"/>
      <x:c r="D23" s="14"/>
      <x:c r="E23" s="14"/>
      <x:c r="F23" s="14"/>
    </x:row>
    <x:row r="24" ht="24" customHeight="1">
      <x:c r="A24" s="14"/>
      <x:c r="B24" s="14"/>
      <x:c r="C24" s="14"/>
      <x:c r="D24" s="14"/>
      <x:c r="E24" s="14"/>
      <x:c r="F24" s="14"/>
    </x:row>
    <x:row r="25" ht="24" customHeight="1">
      <x:c r="A25" s="14"/>
      <x:c r="B25" s="14"/>
      <x:c r="C25" s="14"/>
      <x:c r="D25" s="14"/>
      <x:c r="E25" s="14"/>
      <x:c r="F25" s="14"/>
    </x:row>
    <x:row r="26" ht="55" customHeight="1">
      <x:c r="A26" s="16" t="str">
        <x:v>The worked narrative describes the original inputs and does not rewrite itself when assumptions change. Test a changed input, document the effect and restore the original dataset.</x:v>
      </x:c>
      <x:c r="B26" s="16"/>
      <x:c r="C26" s="16"/>
      <x:c r="D26" s="16"/>
      <x:c r="E26" s="16"/>
      <x:c r="F26" s="16"/>
    </x:row>
    <x:row r="27" ht="24" customHeight="1">
      <x:c r="A27" s="14"/>
      <x:c r="B27" s="14"/>
      <x:c r="C27" s="14"/>
      <x:c r="D27" s="14"/>
      <x:c r="E27" s="14"/>
      <x:c r="F27" s="14"/>
    </x:row>
    <x:row r="28" ht="24" customHeight="1">
      <x:c r="A28" s="14"/>
      <x:c r="B28" s="14"/>
      <x:c r="C28" s="14"/>
      <x:c r="D28" s="14"/>
      <x:c r="E28" s="14"/>
      <x:c r="F28" s="14"/>
    </x:row>
    <x:row r="29" ht="55" customHeight="1">
      <x:c r="A29" s="16" t="str">
        <x:v>Synthetic teaching case. Public solutions are learning aids, not secure hiring tests.</x:v>
      </x:c>
      <x:c r="B29" s="16"/>
      <x:c r="C29" s="16"/>
      <x:c r="D29" s="16"/>
      <x:c r="E29" s="16"/>
      <x:c r="F29" s="16"/>
    </x:row>
    <x:row r="30" ht="24" customHeight="1">
      <x:c r="A30" s="14"/>
      <x:c r="B30" s="14"/>
      <x:c r="C30" s="14"/>
      <x:c r="D30" s="14"/>
      <x:c r="E30" s="14"/>
      <x:c r="F30" s="14"/>
    </x:row>
    <x:row r="31" ht="24" customHeight="1">
      <x:c r="A31" s="14"/>
      <x:c r="B31" s="14"/>
      <x:c r="C31" s="14"/>
      <x:c r="D31" s="14"/>
      <x:c r="E31" s="14"/>
      <x:c r="F31" s="14"/>
    </x:row>
    <x:row r="32" ht="24" customHeight="1">
      <x:c r="A32" s="14"/>
      <x:c r="B32" s="14"/>
      <x:c r="C32" s="14"/>
      <x:c r="D32" s="14"/>
      <x:c r="E32" s="14"/>
      <x:c r="F32" s="14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XFM-03 | Deliberately broken model - audit evidence</x:v>
      </x:c>
      <x:c r="B1" s="4"/>
      <x:c r="C1" s="4"/>
      <x:c r="D1" s="4"/>
    </x:row>
    <x:row r="2" ht="40" customHeight="1">
      <x:c r="A2" s="2" t="str">
        <x:v>Contains five planted logic errors. This is not a verified financial output.</x:v>
      </x:c>
      <x:c r="B2" s="2"/>
      <x:c r="C2" s="2"/>
      <x:c r="D2" s="2"/>
    </x:row>
    <x:row r="3" ht="60" customHeight="1">
      <x:c r="A3" s="2" t="str">
        <x:v>Simulated AI comment: “The balance sheet balances, so the model is reliable; higher receivables increase cash, and a fixed profit cell improves stability.”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Measure</x:v>
      </x:c>
      <x:c r="B5" s="2" t="str">
        <x:v>Broken result</x:v>
      </x:c>
      <x:c r="C5" s="2" t="str">
        <x:v>Unit</x:v>
      </x:c>
      <x:c r="D5" s="2" t="str">
        <x:v>Audit notes</x:v>
      </x:c>
    </x:row>
    <x:row r="6" ht="38" customHeight="1">
      <x:c r="A6" s="2" t="str">
        <x:v>COGS</x:v>
      </x:c>
      <x:c r="B6" s="9" t="n">
        <x:f>Inputs!B13*Inputs!B18</x:f>
        <x:v>125</x:v>
      </x:c>
      <x:c r="C6" s="2" t="str">
        <x:v>USD</x:v>
      </x:c>
      <x:c r="D6" s="2" t="str">
        <x:v>Inspect formula and source</x:v>
      </x:c>
    </x:row>
    <x:row r="7" ht="38" customHeight="1">
      <x:c r="A7" s="2" t="str">
        <x:v>EBITDA</x:v>
      </x:c>
      <x:c r="B7" s="9" t="n">
        <x:f>Inputs!B13-B6-Inputs!B15</x:f>
        <x:v>275</x:v>
      </x:c>
      <x:c r="C7" s="2" t="str">
        <x:v>USD</x:v>
      </x:c>
      <x:c r="D7" s="2" t="str">
        <x:v>Inspect formula and source</x:v>
      </x:c>
    </x:row>
    <x:row r="8" ht="38" customHeight="1">
      <x:c r="A8" s="2" t="str">
        <x:v>EBIT</x:v>
      </x:c>
      <x:c r="B8" s="9" t="n">
        <x:f>B7+Inputs!B16</x:f>
        <x:v>295</x:v>
      </x:c>
      <x:c r="C8" s="2" t="str">
        <x:v>USD</x:v>
      </x:c>
      <x:c r="D8" s="2" t="str">
        <x:v>Inspect formula and source</x:v>
      </x:c>
    </x:row>
    <x:row r="9" ht="38" customHeight="1">
      <x:c r="A9" s="2" t="str">
        <x:v>Pretax income</x:v>
      </x:c>
      <x:c r="B9" s="9" t="n">
        <x:f>B8-Inputs!B17</x:f>
        <x:v>285</x:v>
      </x:c>
      <x:c r="C9" s="2" t="str">
        <x:v>USD</x:v>
      </x:c>
      <x:c r="D9" s="2" t="str">
        <x:v>Inspect formula and source</x:v>
      </x:c>
    </x:row>
    <x:row r="10" ht="38" customHeight="1">
      <x:c r="A10" s="2" t="str">
        <x:v>Tax expense and cash paid</x:v>
      </x:c>
      <x:c r="B10" s="9" t="n">
        <x:f>MAX(B9,0)*Inputs!B18</x:f>
        <x:v>71.25</x:v>
      </x:c>
      <x:c r="C10" s="2" t="str">
        <x:v>USD</x:v>
      </x:c>
      <x:c r="D10" s="2" t="str">
        <x:v>Inspect formula and source</x:v>
      </x:c>
    </x:row>
    <x:row r="11" ht="38" customHeight="1">
      <x:c r="A11" s="2" t="str">
        <x:v>Net income</x:v>
      </x:c>
      <x:c r="B11" s="6" t="n">
        <x:v>60</x:v>
      </x:c>
      <x:c r="C11" s="2" t="str">
        <x:v>USD</x:v>
      </x:c>
      <x:c r="D11" s="2" t="str">
        <x:v>Inspect formula and source</x:v>
      </x:c>
    </x:row>
    <x:row r="12" ht="38" customHeight="1">
      <x:c r="A12" s="2" t="str">
        <x:v>Operating cash flow</x:v>
      </x:c>
      <x:c r="B12" s="9" t="n">
        <x:f>B11+Inputs!B16+(Inputs!B19-Inputs!B7)-(Inputs!B20-Inputs!B8)+(Inputs!B21-Inputs!B10)</x:f>
        <x:v>100</x:v>
      </x:c>
      <x:c r="C12" s="2" t="str">
        <x:v>USD</x:v>
      </x:c>
      <x:c r="D12" s="2" t="str">
        <x:v>Inspect formula and source</x:v>
      </x:c>
    </x:row>
    <x:row r="13" ht="38" customHeight="1">
      <x:c r="A13" s="2" t="str">
        <x:v>Investing cash flow</x:v>
      </x:c>
      <x:c r="B13" s="9" t="n">
        <x:f>-Inputs!B22</x:f>
        <x:v>-40</x:v>
      </x:c>
      <x:c r="C13" s="2" t="str">
        <x:v>USD</x:v>
      </x:c>
      <x:c r="D13" s="2" t="str">
        <x:v>Inspect formula and source</x:v>
      </x:c>
    </x:row>
    <x:row r="14" ht="38" customHeight="1">
      <x:c r="A14" s="2" t="str">
        <x:v>Financing cash flow</x:v>
      </x:c>
      <x:c r="B14" s="9" t="n">
        <x:f>-Inputs!B23</x:f>
        <x:v>-20</x:v>
      </x:c>
      <x:c r="C14" s="2" t="str">
        <x:v>USD</x:v>
      </x:c>
      <x:c r="D14" s="2" t="str">
        <x:v>Inspect formula and source</x:v>
      </x:c>
    </x:row>
    <x:row r="15" ht="38" customHeight="1">
      <x:c r="A15" s="2" t="str">
        <x:v>Closing cash</x:v>
      </x:c>
      <x:c r="B15" s="9" t="n">
        <x:f>Inputs!B6+B12+B13+B14</x:f>
        <x:v>140</x:v>
      </x:c>
      <x:c r="C15" s="2" t="str">
        <x:v>USD</x:v>
      </x:c>
      <x:c r="D15" s="2" t="str">
        <x:v>Inspect formula and source</x:v>
      </x:c>
    </x:row>
    <x:row r="16" ht="38" customHeight="1">
      <x:c r="A16" s="2" t="str">
        <x:v>Closing net PPE</x:v>
      </x:c>
      <x:c r="B16" s="9" t="n">
        <x:f>Inputs!B9+Inputs!B22-Inputs!B16</x:f>
        <x:v>220</x:v>
      </x:c>
      <x:c r="C16" s="2" t="str">
        <x:v>USD</x:v>
      </x:c>
      <x:c r="D16" s="2" t="str">
        <x:v>Inspect formula and source</x:v>
      </x:c>
    </x:row>
    <x:row r="17" ht="38" customHeight="1">
      <x:c r="A17" s="2" t="str">
        <x:v>Closing debt</x:v>
      </x:c>
      <x:c r="B17" s="9" t="n">
        <x:f>Inputs!B11-Inputs!B23</x:f>
        <x:v>130</x:v>
      </x:c>
      <x:c r="C17" s="2" t="str">
        <x:v>USD</x:v>
      </x:c>
      <x:c r="D17" s="2" t="str">
        <x:v>Inspect formula and source</x:v>
      </x:c>
    </x:row>
    <x:row r="18" ht="38" customHeight="1">
      <x:c r="A18" s="2" t="str">
        <x:v>Closing equity</x:v>
      </x:c>
      <x:c r="B18" s="9" t="n">
        <x:f>Inputs!B12+B11</x:f>
        <x:v>300</x:v>
      </x:c>
      <x:c r="C18" s="2" t="str">
        <x:v>USD</x:v>
      </x:c>
      <x:c r="D18" s="2" t="str">
        <x:v>Inspect formula and source</x:v>
      </x:c>
    </x:row>
    <x:row r="19" ht="38" customHeight="1">
      <x:c r="A19" s="2" t="str">
        <x:v>Closing assets</x:v>
      </x:c>
      <x:c r="B19" s="9" t="n">
        <x:f>B15+Inputs!B19+Inputs!B20+B16</x:f>
        <x:v>530</x:v>
      </x:c>
      <x:c r="C19" s="2" t="str">
        <x:v>USD</x:v>
      </x:c>
      <x:c r="D19" s="2" t="str">
        <x:v>Inspect formula and source</x:v>
      </x:c>
    </x:row>
    <x:row r="20" ht="38" customHeight="1">
      <x:c r="A20" s="2" t="str">
        <x:v>Closing liabilities and equity</x:v>
      </x:c>
      <x:c r="B20" s="9" t="n">
        <x:f>Inputs!B21+B17+B18</x:f>
        <x:v>490</x:v>
      </x:c>
      <x:c r="C20" s="2" t="str">
        <x:v>USD</x:v>
      </x:c>
      <x:c r="D20" s="2" t="str">
        <x:v>Inspect formula and source</x:v>
      </x:c>
    </x:row>
    <x:row r="21" ht="38" customHeight="1">
      <x:c r="A21" s="2" t="str">
        <x:v>Closing balance sheet residual</x:v>
      </x:c>
      <x:c r="B21" s="6" t="n">
        <x:v>0</x:v>
      </x:c>
      <x:c r="C21" s="2" t="str">
        <x:v>USD</x:v>
      </x:c>
      <x:c r="D21" s="2" t="str">
        <x:v>Inspect formula and source</x:v>
      </x:c>
    </x:row>
    <x:row r="22" ht="38" customHeight="1">
      <x:c r="A22" s="2" t="str">
        <x:v>Opening balance sheet residual</x:v>
      </x:c>
      <x:c r="B22" s="9" t="n">
        <x:f>Inputs!B6+Inputs!B7+Inputs!B8+Inputs!B9-Inputs!B10-Inputs!B11-Inputs!B12</x:f>
        <x:v>0</x:v>
      </x:c>
      <x:c r="C22" s="2" t="str">
        <x:v>USD</x:v>
      </x:c>
      <x:c r="D22" s="2" t="str">
        <x:v>Inspect formula and source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XFM-03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Spruce Models. Use the same one-year source assumptions as XFM-02. The student workbook includes a visible Broken model tab with five deliberately planted formula errors. The clean Analysis area is your repair workspace. Simulated AI comment: “The balance sheet balances, so the model is reliable; higher receivables increase cash, and a fixed profit cell improves stability.” This comment is deliberately unreliable and is not a statement from a real system or reviewer. Identify all errors, including any that mask other errors. Do not treat the intentionally broken tab as a clean output.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Opening cash</x:v>
      </x:c>
      <x:c r="B6" s="10" t="n">
        <x:v>100</x:v>
      </x:c>
      <x:c r="C6" s="2" t="str">
        <x:v>USD</x:v>
      </x:c>
      <x:c r="D6" s="2" t="str">
        <x:v>cash</x:v>
      </x:c>
    </x:row>
    <x:row r="7" ht="38" customHeight="1">
      <x:c r="A7" s="2" t="str">
        <x:v>Opening AR</x:v>
      </x:c>
      <x:c r="B7" s="10" t="n">
        <x:v>80</x:v>
      </x:c>
      <x:c r="C7" s="2" t="str">
        <x:v>USD</x:v>
      </x:c>
      <x:c r="D7" s="2" t="str">
        <x:v>ar</x:v>
      </x:c>
    </x:row>
    <x:row r="8" ht="38" customHeight="1">
      <x:c r="A8" s="2" t="str">
        <x:v>Opening inventory</x:v>
      </x:c>
      <x:c r="B8" s="10" t="n">
        <x:v>60</x:v>
      </x:c>
      <x:c r="C8" s="2" t="str">
        <x:v>USD</x:v>
      </x:c>
      <x:c r="D8" s="2" t="str">
        <x:v>inv</x:v>
      </x:c>
    </x:row>
    <x:row r="9" ht="38" customHeight="1">
      <x:c r="A9" s="2" t="str">
        <x:v>Opening net PPE</x:v>
      </x:c>
      <x:c r="B9" s="10" t="n">
        <x:v>200</x:v>
      </x:c>
      <x:c r="C9" s="2" t="str">
        <x:v>USD</x:v>
      </x:c>
      <x:c r="D9" s="2" t="str">
        <x:v>ppe</x:v>
      </x:c>
    </x:row>
    <x:row r="10" ht="38" customHeight="1">
      <x:c r="A10" s="2" t="str">
        <x:v>Opening AP</x:v>
      </x:c>
      <x:c r="B10" s="10" t="n">
        <x:v>50</x:v>
      </x:c>
      <x:c r="C10" s="2" t="str">
        <x:v>USD</x:v>
      </x:c>
      <x:c r="D10" s="2" t="str">
        <x:v>ap</x:v>
      </x:c>
    </x:row>
    <x:row r="11" ht="38" customHeight="1">
      <x:c r="A11" s="2" t="str">
        <x:v>Opening debt</x:v>
      </x:c>
      <x:c r="B11" s="10" t="n">
        <x:v>150</x:v>
      </x:c>
      <x:c r="C11" s="2" t="str">
        <x:v>USD</x:v>
      </x:c>
      <x:c r="D11" s="2" t="str">
        <x:v>debt</x:v>
      </x:c>
    </x:row>
    <x:row r="12" ht="38" customHeight="1">
      <x:c r="A12" s="2" t="str">
        <x:v>Opening equity</x:v>
      </x:c>
      <x:c r="B12" s="10" t="n">
        <x:v>240</x:v>
      </x:c>
      <x:c r="C12" s="2" t="str">
        <x:v>USD</x:v>
      </x:c>
      <x:c r="D12" s="2" t="str">
        <x:v>equity</x:v>
      </x:c>
    </x:row>
    <x:row r="13" ht="38" customHeight="1">
      <x:c r="A13" s="2" t="str">
        <x:v>Forecast revenue</x:v>
      </x:c>
      <x:c r="B13" s="10" t="n">
        <x:v>500</x:v>
      </x:c>
      <x:c r="C13" s="2" t="str">
        <x:v>USD</x:v>
      </x:c>
      <x:c r="D13" s="2" t="str">
        <x:v>sales</x:v>
      </x:c>
    </x:row>
    <x:row r="14" ht="38" customHeight="1">
      <x:c r="A14" s="2" t="str">
        <x:v>COGS / revenue</x:v>
      </x:c>
      <x:c r="B14" s="12" t="n">
        <x:v>0.6</x:v>
      </x:c>
      <x:c r="C14" s="2" t="str">
        <x:v>fraction</x:v>
      </x:c>
      <x:c r="D14" s="2" t="str">
        <x:v>cogsrate</x:v>
      </x:c>
    </x:row>
    <x:row r="15" ht="38" customHeight="1">
      <x:c r="A15" s="2" t="str">
        <x:v>Cash operating expenses</x:v>
      </x:c>
      <x:c r="B15" s="10" t="n">
        <x:v>100</x:v>
      </x:c>
      <x:c r="C15" s="2" t="str">
        <x:v>USD</x:v>
      </x:c>
      <x:c r="D15" s="2" t="str">
        <x:v>opex</x:v>
      </x:c>
    </x:row>
    <x:row r="16" ht="38" customHeight="1">
      <x:c r="A16" s="2" t="str">
        <x:v>Depreciation</x:v>
      </x:c>
      <x:c r="B16" s="10" t="n">
        <x:v>20</x:v>
      </x:c>
      <x:c r="C16" s="2" t="str">
        <x:v>USD</x:v>
      </x:c>
      <x:c r="D16" s="2" t="str">
        <x:v>dep</x:v>
      </x:c>
    </x:row>
    <x:row r="17" ht="38" customHeight="1">
      <x:c r="A17" s="2" t="str">
        <x:v>Cash interest</x:v>
      </x:c>
      <x:c r="B17" s="10" t="n">
        <x:v>10</x:v>
      </x:c>
      <x:c r="C17" s="2" t="str">
        <x:v>USD</x:v>
      </x:c>
      <x:c r="D17" s="2" t="str">
        <x:v>interest</x:v>
      </x:c>
    </x:row>
    <x:row r="18" ht="38" customHeight="1">
      <x:c r="A18" s="2" t="str">
        <x:v>Tax rate</x:v>
      </x:c>
      <x:c r="B18" s="12" t="n">
        <x:v>0.25</x:v>
      </x:c>
      <x:c r="C18" s="2" t="str">
        <x:v>fraction</x:v>
      </x:c>
      <x:c r="D18" s="2" t="str">
        <x:v>taxrate</x:v>
      </x:c>
    </x:row>
    <x:row r="19" ht="38" customHeight="1">
      <x:c r="A19" s="2" t="str">
        <x:v>Closing AR assumption</x:v>
      </x:c>
      <x:c r="B19" s="10" t="n">
        <x:v>100</x:v>
      </x:c>
      <x:c r="C19" s="2" t="str">
        <x:v>USD</x:v>
      </x:c>
      <x:c r="D19" s="2" t="str">
        <x:v>arclose</x:v>
      </x:c>
    </x:row>
    <x:row r="20" ht="38" customHeight="1">
      <x:c r="A20" s="2" t="str">
        <x:v>Closing inventory assumption</x:v>
      </x:c>
      <x:c r="B20" s="10" t="n">
        <x:v>70</x:v>
      </x:c>
      <x:c r="C20" s="2" t="str">
        <x:v>USD</x:v>
      </x:c>
      <x:c r="D20" s="2" t="str">
        <x:v>invclose</x:v>
      </x:c>
    </x:row>
    <x:row r="21" ht="38" customHeight="1">
      <x:c r="A21" s="2" t="str">
        <x:v>Closing AP assumption</x:v>
      </x:c>
      <x:c r="B21" s="10" t="n">
        <x:v>60</x:v>
      </x:c>
      <x:c r="C21" s="2" t="str">
        <x:v>USD</x:v>
      </x:c>
      <x:c r="D21" s="2" t="str">
        <x:v>apclose</x:v>
      </x:c>
    </x:row>
    <x:row r="22" ht="38" customHeight="1">
      <x:c r="A22" s="2" t="str">
        <x:v>Cash capex</x:v>
      </x:c>
      <x:c r="B22" s="10" t="n">
        <x:v>40</x:v>
      </x:c>
      <x:c r="C22" s="2" t="str">
        <x:v>USD</x:v>
      </x:c>
      <x:c r="D22" s="2" t="str">
        <x:v>capex</x:v>
      </x:c>
    </x:row>
    <x:row r="23" ht="38" customHeight="1">
      <x:c r="A23" s="2" t="str">
        <x:v>Debt repayment</x:v>
      </x:c>
      <x:c r="B23" s="10" t="n">
        <x:v>20</x:v>
      </x:c>
      <x:c r="C23" s="2" t="str">
        <x:v>USD</x:v>
      </x:c>
      <x:c r="D23" s="2" t="str">
        <x:v>repay</x:v>
      </x:c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  <x:row r="29" ht="38" customHeight="1">
      <x:c r="A29" s="2"/>
      <x:c r="B29" s="2"/>
      <x:c r="C29" s="2"/>
      <x:c r="D29" s="2"/>
    </x:row>
    <x:row r="30" ht="38" customHeight="1">
      <x:c r="A30" s="2"/>
      <x:c r="B30" s="2"/>
      <x:c r="C30" s="2"/>
      <x:c r="D3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